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 BUSINESS\WEEDHOPPER\N69213 C152 Cessna\POH\pdf\"/>
    </mc:Choice>
  </mc:AlternateContent>
  <bookViews>
    <workbookView xWindow="120" yWindow="120" windowWidth="15180" windowHeight="8070"/>
  </bookViews>
  <sheets>
    <sheet name="W+B N69213" sheetId="1" r:id="rId1"/>
  </sheets>
  <definedNames>
    <definedName name="_xlnm.Print_Area" localSheetId="0">'W+B N69213'!$A$4:$F$20</definedName>
  </definedNames>
  <calcPr calcId="152511"/>
</workbook>
</file>

<file path=xl/calcChain.xml><?xml version="1.0" encoding="utf-8"?>
<calcChain xmlns="http://schemas.openxmlformats.org/spreadsheetml/2006/main">
  <c r="I7" i="1" l="1"/>
  <c r="D14" i="1"/>
  <c r="D11" i="1"/>
  <c r="F15" i="1" l="1"/>
  <c r="F13" i="1"/>
  <c r="F12" i="1"/>
  <c r="C15" i="1"/>
  <c r="D9" i="1"/>
  <c r="D18" i="1" l="1"/>
  <c r="F9" i="1"/>
  <c r="F11" i="1"/>
  <c r="F18" i="1" l="1"/>
  <c r="E18" i="1" s="1"/>
</calcChain>
</file>

<file path=xl/sharedStrings.xml><?xml version="1.0" encoding="utf-8"?>
<sst xmlns="http://schemas.openxmlformats.org/spreadsheetml/2006/main" count="22" uniqueCount="22">
  <si>
    <t>TAKEOFF CONDITION</t>
  </si>
  <si>
    <t>Weight</t>
  </si>
  <si>
    <t>ARM</t>
  </si>
  <si>
    <t>Moment</t>
  </si>
  <si>
    <t>Basic empty</t>
  </si>
  <si>
    <t>Fuel</t>
  </si>
  <si>
    <t>-gallons of fuel</t>
  </si>
  <si>
    <t>-Less taxi/runup usage</t>
  </si>
  <si>
    <t>-lbs per gallon</t>
  </si>
  <si>
    <t>Pilot and Passenger</t>
  </si>
  <si>
    <t>Baggage area 1 120 MAX</t>
  </si>
  <si>
    <t>Baggage area 2 40 MAX</t>
  </si>
  <si>
    <t>1+2 TOTAL MAX 120</t>
  </si>
  <si>
    <t>-Total people and baggage</t>
  </si>
  <si>
    <t>1670 MGTW</t>
  </si>
  <si>
    <r>
      <t xml:space="preserve">CHECK </t>
    </r>
    <r>
      <rPr>
        <b/>
        <sz val="9"/>
        <color indexed="8"/>
        <rFont val="Arial"/>
        <family val="2"/>
      </rPr>
      <t>FWD</t>
    </r>
    <r>
      <rPr>
        <sz val="9"/>
        <color indexed="8"/>
        <rFont val="Arial"/>
        <family val="2"/>
      </rPr>
      <t xml:space="preserve"> CG LIMIT FOR T/O</t>
    </r>
  </si>
  <si>
    <t>Takeoff Wt.</t>
  </si>
  <si>
    <t>CG</t>
  </si>
  <si>
    <t>Mom./1000</t>
  </si>
  <si>
    <t>.</t>
  </si>
  <si>
    <t>Fuel Flow</t>
  </si>
  <si>
    <t>Endurance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</si>
</sst>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);\(#,##0.0\)"/>
    <numFmt numFmtId="166" formatCode="0.00_);[Red]\(0.00\)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3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6" xfId="0" applyNumberFormat="1" applyBorder="1" applyAlignment="1">
      <alignment horizontal="right"/>
    </xf>
    <xf numFmtId="0" fontId="0" fillId="0" borderId="5" xfId="0" quotePrefix="1" applyBorder="1"/>
    <xf numFmtId="0" fontId="0" fillId="0" borderId="0" xfId="0" quotePrefix="1" applyBorder="1"/>
    <xf numFmtId="0" fontId="1" fillId="5" borderId="0" xfId="0" applyFont="1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37" fontId="1" fillId="5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37" fontId="1" fillId="7" borderId="0" xfId="0" applyNumberFormat="1" applyFont="1" applyFill="1" applyBorder="1" applyAlignment="1">
      <alignment horizontal="right"/>
    </xf>
    <xf numFmtId="0" fontId="1" fillId="0" borderId="5" xfId="0" applyFont="1" applyBorder="1"/>
    <xf numFmtId="3" fontId="1" fillId="2" borderId="0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3" fontId="1" fillId="6" borderId="6" xfId="0" applyNumberFormat="1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7" fontId="1" fillId="8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4" fillId="4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123825</xdr:rowOff>
    </xdr:from>
    <xdr:to>
      <xdr:col>7</xdr:col>
      <xdr:colOff>600075</xdr:colOff>
      <xdr:row>68</xdr:row>
      <xdr:rowOff>0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5391150" cy="764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/>
  </sheetViews>
  <sheetFormatPr defaultRowHeight="12.75" x14ac:dyDescent="0.2"/>
  <cols>
    <col min="1" max="1" width="29.42578125" bestFit="1" customWidth="1"/>
    <col min="2" max="2" width="4.5703125" bestFit="1" customWidth="1"/>
    <col min="3" max="3" width="5.140625" style="2" bestFit="1" customWidth="1"/>
    <col min="4" max="4" width="11.7109375" style="2" customWidth="1"/>
    <col min="5" max="5" width="6" style="2" bestFit="1" customWidth="1"/>
    <col min="6" max="6" width="11.85546875" style="2" bestFit="1" customWidth="1"/>
    <col min="7" max="7" width="3.140625" customWidth="1"/>
  </cols>
  <sheetData>
    <row r="1" spans="1:9" x14ac:dyDescent="0.2">
      <c r="G1" t="s">
        <v>19</v>
      </c>
    </row>
    <row r="3" spans="1:9" ht="13.5" thickBot="1" x14ac:dyDescent="0.25"/>
    <row r="4" spans="1:9" s="1" customFormat="1" x14ac:dyDescent="0.2">
      <c r="A4" s="3" t="s">
        <v>0</v>
      </c>
      <c r="B4" s="4"/>
      <c r="C4" s="5"/>
      <c r="D4" s="5" t="s">
        <v>1</v>
      </c>
      <c r="E4" s="5" t="s">
        <v>2</v>
      </c>
      <c r="F4" s="6" t="s">
        <v>3</v>
      </c>
      <c r="H4"/>
    </row>
    <row r="5" spans="1:9" s="1" customFormat="1" x14ac:dyDescent="0.2">
      <c r="A5" s="7" t="s">
        <v>4</v>
      </c>
      <c r="B5" s="8"/>
      <c r="C5" s="9"/>
      <c r="D5" s="10">
        <v>1188.9000000000001</v>
      </c>
      <c r="E5" s="41">
        <v>29.78</v>
      </c>
      <c r="F5" s="12">
        <v>35414.35</v>
      </c>
      <c r="H5"/>
    </row>
    <row r="6" spans="1:9" x14ac:dyDescent="0.2">
      <c r="A6" s="13" t="s">
        <v>5</v>
      </c>
      <c r="B6" s="14"/>
      <c r="C6" s="15"/>
      <c r="D6" s="16"/>
      <c r="E6" s="16"/>
      <c r="F6" s="17"/>
      <c r="H6" s="39" t="s">
        <v>20</v>
      </c>
      <c r="I6" s="39" t="s">
        <v>21</v>
      </c>
    </row>
    <row r="7" spans="1:9" x14ac:dyDescent="0.2">
      <c r="A7" s="18" t="s">
        <v>6</v>
      </c>
      <c r="B7" s="19"/>
      <c r="C7" s="20">
        <v>17.8</v>
      </c>
      <c r="D7" s="16"/>
      <c r="E7" s="16"/>
      <c r="F7" s="17"/>
      <c r="H7" s="39">
        <v>6</v>
      </c>
      <c r="I7" s="40">
        <f>C7/6</f>
        <v>2.9666666666666668</v>
      </c>
    </row>
    <row r="8" spans="1:9" x14ac:dyDescent="0.2">
      <c r="A8" s="18" t="s">
        <v>7</v>
      </c>
      <c r="B8" s="19"/>
      <c r="C8" s="20">
        <v>0.8</v>
      </c>
      <c r="D8" s="16"/>
      <c r="E8" s="16"/>
      <c r="F8" s="17"/>
    </row>
    <row r="9" spans="1:9" x14ac:dyDescent="0.2">
      <c r="A9" s="18" t="s">
        <v>8</v>
      </c>
      <c r="B9" s="19"/>
      <c r="C9" s="15">
        <v>6</v>
      </c>
      <c r="D9" s="16">
        <f>C9*(C7-C8)</f>
        <v>102</v>
      </c>
      <c r="E9" s="21">
        <v>42</v>
      </c>
      <c r="F9" s="17">
        <f>E9*D9</f>
        <v>4284</v>
      </c>
    </row>
    <row r="10" spans="1:9" s="1" customFormat="1" x14ac:dyDescent="0.2">
      <c r="A10" s="7"/>
      <c r="B10" s="8"/>
      <c r="C10" s="9"/>
      <c r="D10" s="10"/>
      <c r="E10" s="11"/>
      <c r="F10" s="12"/>
    </row>
    <row r="11" spans="1:9" x14ac:dyDescent="0.2">
      <c r="A11" s="13" t="s">
        <v>9</v>
      </c>
      <c r="B11" s="14"/>
      <c r="C11" s="15"/>
      <c r="D11" s="22">
        <f>185+180</f>
        <v>365</v>
      </c>
      <c r="E11" s="23">
        <v>39</v>
      </c>
      <c r="F11" s="17">
        <f>E11*D11</f>
        <v>14235</v>
      </c>
    </row>
    <row r="12" spans="1:9" x14ac:dyDescent="0.2">
      <c r="A12" s="13" t="s">
        <v>10</v>
      </c>
      <c r="B12" s="14"/>
      <c r="C12" s="15"/>
      <c r="D12" s="24">
        <v>7</v>
      </c>
      <c r="E12" s="23">
        <v>64</v>
      </c>
      <c r="F12" s="17">
        <f>E12*D12</f>
        <v>448</v>
      </c>
    </row>
    <row r="13" spans="1:9" x14ac:dyDescent="0.2">
      <c r="A13" s="13" t="s">
        <v>11</v>
      </c>
      <c r="B13" s="14"/>
      <c r="C13" s="15"/>
      <c r="D13" s="24">
        <v>0</v>
      </c>
      <c r="E13" s="23">
        <v>84</v>
      </c>
      <c r="F13" s="17">
        <f>E13*D13</f>
        <v>0</v>
      </c>
    </row>
    <row r="14" spans="1:9" x14ac:dyDescent="0.2">
      <c r="A14" s="25" t="s">
        <v>12</v>
      </c>
      <c r="B14" s="14"/>
      <c r="C14" s="15"/>
      <c r="D14" s="38">
        <f>D13+D12</f>
        <v>7</v>
      </c>
      <c r="E14" s="23"/>
      <c r="F14" s="17"/>
    </row>
    <row r="15" spans="1:9" x14ac:dyDescent="0.2">
      <c r="A15" s="18" t="s">
        <v>13</v>
      </c>
      <c r="B15" s="14"/>
      <c r="C15" s="16">
        <f>SUM(D11:D12)</f>
        <v>372</v>
      </c>
      <c r="D15" s="16"/>
      <c r="E15" s="16"/>
      <c r="F15" s="17">
        <f>E15*D15</f>
        <v>0</v>
      </c>
    </row>
    <row r="16" spans="1:9" x14ac:dyDescent="0.2">
      <c r="A16" s="13"/>
      <c r="B16" s="14"/>
      <c r="C16" s="16"/>
      <c r="D16" s="16"/>
      <c r="E16" s="16"/>
      <c r="F16" s="17"/>
    </row>
    <row r="17" spans="1:6" ht="13.5" thickBot="1" x14ac:dyDescent="0.25">
      <c r="A17" s="13"/>
      <c r="B17" s="14"/>
      <c r="C17" s="15"/>
      <c r="D17" s="16"/>
      <c r="E17" s="16"/>
      <c r="F17" s="17"/>
    </row>
    <row r="18" spans="1:6" x14ac:dyDescent="0.2">
      <c r="A18" s="25" t="s">
        <v>14</v>
      </c>
      <c r="B18" s="14"/>
      <c r="C18" s="15"/>
      <c r="D18" s="26">
        <f>SUM(D5:D17)</f>
        <v>1669.9</v>
      </c>
      <c r="E18" s="27">
        <f>F18*1000/D18</f>
        <v>32.565632672615124</v>
      </c>
      <c r="F18" s="28">
        <f>SUM(F5:F17)/1000</f>
        <v>54.381349999999998</v>
      </c>
    </row>
    <row r="19" spans="1:6" ht="13.5" thickBot="1" x14ac:dyDescent="0.25">
      <c r="A19" s="29" t="s">
        <v>15</v>
      </c>
      <c r="B19" s="14"/>
      <c r="C19" s="15"/>
      <c r="D19" s="30" t="s">
        <v>16</v>
      </c>
      <c r="E19" s="31" t="s">
        <v>17</v>
      </c>
      <c r="F19" s="32" t="s">
        <v>18</v>
      </c>
    </row>
    <row r="20" spans="1:6" ht="13.5" thickBot="1" x14ac:dyDescent="0.25">
      <c r="A20" s="33"/>
      <c r="B20" s="34"/>
      <c r="C20" s="35"/>
      <c r="D20" s="35"/>
      <c r="E20" s="36"/>
      <c r="F20" s="37"/>
    </row>
    <row r="25" spans="1:6" x14ac:dyDescent="0.2">
      <c r="A25" s="2"/>
      <c r="B25" s="2"/>
    </row>
    <row r="26" spans="1:6" x14ac:dyDescent="0.2">
      <c r="A26" s="2"/>
      <c r="B26" s="2"/>
    </row>
    <row r="27" spans="1:6" x14ac:dyDescent="0.2">
      <c r="A27" s="2"/>
      <c r="B27" s="2"/>
    </row>
    <row r="28" spans="1:6" x14ac:dyDescent="0.2">
      <c r="A28" s="2"/>
      <c r="B28" s="2"/>
    </row>
    <row r="29" spans="1:6" x14ac:dyDescent="0.2">
      <c r="A29" s="2"/>
      <c r="B29" s="2"/>
    </row>
    <row r="31" spans="1:6" x14ac:dyDescent="0.2">
      <c r="A31" s="2"/>
      <c r="B31" s="2"/>
    </row>
    <row r="32" spans="1:6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2"/>
      <c r="B37" s="2"/>
    </row>
    <row r="38" spans="1:2" x14ac:dyDescent="0.2">
      <c r="A38" s="2"/>
      <c r="B38" s="2"/>
    </row>
    <row r="39" spans="1:2" x14ac:dyDescent="0.2">
      <c r="A39" s="2"/>
      <c r="B39" s="2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2"/>
      <c r="B47" s="2"/>
    </row>
    <row r="48" spans="1:2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9" spans="1:2" x14ac:dyDescent="0.2">
      <c r="A59" s="1"/>
    </row>
  </sheetData>
  <printOptions gridLines="1"/>
  <pageMargins left="0.7" right="0.7" top="0.75" bottom="0.75" header="0.3" footer="0.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W+B N69213</vt:lpstr>
      <vt:lpstr>'W+B N69213'!Print_Area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admin</cp:lastModifiedBy>
  <cp:lastPrinted>2019-09-01T05:41:49Z</cp:lastPrinted>
  <dcterms:created xsi:type="dcterms:W3CDTF">2013-04-08T22:21:07Z</dcterms:created>
  <dcterms:modified xsi:type="dcterms:W3CDTF">2019-09-12T05:33:52Z</dcterms:modified>
</cp:coreProperties>
</file>